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shichiji/Library/Mobile Documents/com~apple~CloudDocs/Desktop/web/mojaiian-cafe.com/"/>
    </mc:Choice>
  </mc:AlternateContent>
  <xr:revisionPtr revIDLastSave="0" documentId="13_ncr:1_{6681F752-567A-5940-959C-2F800594F95F}" xr6:coauthVersionLast="47" xr6:coauthVersionMax="47" xr10:uidLastSave="{00000000-0000-0000-0000-000000000000}"/>
  <bookViews>
    <workbookView xWindow="9540" yWindow="500" windowWidth="32260" windowHeight="26720" xr2:uid="{B87577BB-D3A9-074E-B690-B6AC28BBD377}"/>
  </bookViews>
  <sheets>
    <sheet name="発注書" sheetId="1" r:id="rId1"/>
    <sheet name="Sheet2" sheetId="2" state="hidden" r:id="rId2"/>
    <sheet name="Sheet1" sheetId="3" state="hidden" r:id="rId3"/>
  </sheets>
  <definedNames>
    <definedName name="_xlnm.Print_Area" localSheetId="0">発注書!$A$1:$M$32</definedName>
    <definedName name="移動距離">Sheet2!$B$3:$B$8</definedName>
    <definedName name="遠方出張料金">Sheet2!$B$3:$C$8</definedName>
    <definedName name="遠方出張料金表">Sheet2!$B$3:$C$8</definedName>
    <definedName name="距離">Sheet2!$B$3:$B$8</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 i="3" l="1"/>
  <c r="D3" i="3"/>
  <c r="D4" i="3"/>
  <c r="C22" i="1"/>
  <c r="D11" i="3"/>
  <c r="D12" i="3"/>
  <c r="D14" i="3"/>
  <c r="K15" i="1"/>
  <c r="D8" i="3"/>
  <c r="D15" i="3"/>
  <c r="C23" i="1"/>
  <c r="D5" i="3"/>
  <c r="D9" i="3"/>
  <c r="D6" i="3"/>
  <c r="D7" i="3"/>
  <c r="B1" i="3"/>
  <c r="B3" i="3"/>
  <c r="B2" i="3"/>
  <c r="B5" i="3"/>
  <c r="B4" i="3"/>
  <c r="B6" i="3"/>
  <c r="H23" i="1"/>
  <c r="H22" i="1"/>
  <c r="H21" i="1"/>
  <c r="H24" i="1"/>
  <c r="C25" i="1"/>
</calcChain>
</file>

<file path=xl/sharedStrings.xml><?xml version="1.0" encoding="utf-8"?>
<sst xmlns="http://schemas.openxmlformats.org/spreadsheetml/2006/main" count="57" uniqueCount="55">
  <si>
    <t>会社名</t>
    <rPh sb="0" eb="3">
      <t xml:space="preserve">カイシャメイ </t>
    </rPh>
    <phoneticPr fontId="1"/>
  </si>
  <si>
    <t>携帯番号</t>
    <rPh sb="0" eb="4">
      <t xml:space="preserve">ケイタイバンゴウ </t>
    </rPh>
    <phoneticPr fontId="1"/>
  </si>
  <si>
    <t>作品名</t>
    <phoneticPr fontId="1"/>
  </si>
  <si>
    <t>日程</t>
    <phoneticPr fontId="1"/>
  </si>
  <si>
    <t>時間</t>
    <rPh sb="0" eb="2">
      <t xml:space="preserve">ジカン </t>
    </rPh>
    <phoneticPr fontId="1"/>
  </si>
  <si>
    <t>時間</t>
    <phoneticPr fontId="1"/>
  </si>
  <si>
    <t>杯</t>
    <rPh sb="0" eb="1">
      <t xml:space="preserve">ハイ </t>
    </rPh>
    <phoneticPr fontId="1"/>
  </si>
  <si>
    <t>合計</t>
    <rPh sb="0" eb="2">
      <t xml:space="preserve">ゴウケイ </t>
    </rPh>
    <phoneticPr fontId="1"/>
  </si>
  <si>
    <t>人数</t>
    <rPh sb="0" eb="2">
      <t xml:space="preserve">ニンズウ </t>
    </rPh>
    <phoneticPr fontId="1"/>
  </si>
  <si>
    <t>ご担当者名（フルネーム）</t>
    <rPh sb="1" eb="5">
      <t xml:space="preserve">タントウシャメイ </t>
    </rPh>
    <phoneticPr fontId="1"/>
  </si>
  <si>
    <t>発注者様情報（必須）</t>
    <rPh sb="0" eb="2">
      <t xml:space="preserve">ハッチュウ </t>
    </rPh>
    <rPh sb="2" eb="3">
      <t xml:space="preserve">シャ </t>
    </rPh>
    <rPh sb="3" eb="4">
      <t xml:space="preserve">ハチュウシャサマ </t>
    </rPh>
    <rPh sb="4" eb="6">
      <t xml:space="preserve">ジョウホウ </t>
    </rPh>
    <phoneticPr fontId="1"/>
  </si>
  <si>
    <t>媒体</t>
  </si>
  <si>
    <t>飲料代金 １cup ¥200</t>
    <phoneticPr fontId="1"/>
  </si>
  <si>
    <t>0km～  60km</t>
    <phoneticPr fontId="1"/>
  </si>
  <si>
    <t>60km～100km</t>
    <phoneticPr fontId="1"/>
  </si>
  <si>
    <t>100km～200km</t>
    <phoneticPr fontId="1"/>
  </si>
  <si>
    <t>200km～400km</t>
    <phoneticPr fontId="1"/>
  </si>
  <si>
    <t>400km～600km</t>
    <phoneticPr fontId="1"/>
  </si>
  <si>
    <t>600km～800km</t>
    <phoneticPr fontId="1"/>
  </si>
  <si>
    <t>0km～  60km</t>
  </si>
  <si>
    <t>移動距離</t>
    <rPh sb="0" eb="4">
      <t xml:space="preserve">イドウキョリ </t>
    </rPh>
    <phoneticPr fontId="1"/>
  </si>
  <si>
    <t>金額</t>
    <rPh sb="0" eb="2">
      <t xml:space="preserve">キンガク </t>
    </rPh>
    <phoneticPr fontId="1"/>
  </si>
  <si>
    <t>ご注文内容（必須）</t>
    <phoneticPr fontId="1"/>
  </si>
  <si>
    <t>金額（税抜価格）</t>
    <rPh sb="0" eb="1">
      <t xml:space="preserve">キンガク </t>
    </rPh>
    <rPh sb="1" eb="2">
      <t xml:space="preserve">ゴウケイガク </t>
    </rPh>
    <rPh sb="3" eb="5">
      <t xml:space="preserve">ゼイヌキ </t>
    </rPh>
    <rPh sb="5" eb="7">
      <t xml:space="preserve">カカク </t>
    </rPh>
    <phoneticPr fontId="1"/>
  </si>
  <si>
    <t>延長料金　¥5,000</t>
    <phoneticPr fontId="1"/>
  </si>
  <si>
    <t>場所</t>
    <rPh sb="0" eb="2">
      <t xml:space="preserve">バショ </t>
    </rPh>
    <phoneticPr fontId="1"/>
  </si>
  <si>
    <t>終了時間</t>
    <rPh sb="0" eb="4">
      <t xml:space="preserve">シュウリョウジカン </t>
    </rPh>
    <phoneticPr fontId="1"/>
  </si>
  <si>
    <t>開始時間</t>
    <rPh sb="0" eb="2">
      <t xml:space="preserve">カイシ </t>
    </rPh>
    <rPh sb="2" eb="4">
      <t xml:space="preserve">ジカン </t>
    </rPh>
    <phoneticPr fontId="1"/>
  </si>
  <si>
    <t>早朝深夜</t>
    <rPh sb="0" eb="2">
      <t xml:space="preserve">ソウチョウ </t>
    </rPh>
    <rPh sb="2" eb="4">
      <t xml:space="preserve">シンヤ </t>
    </rPh>
    <phoneticPr fontId="1"/>
  </si>
  <si>
    <t>早朝深夜切り上げ</t>
    <rPh sb="0" eb="1">
      <t xml:space="preserve">ソウチョウシンヤ </t>
    </rPh>
    <rPh sb="4" eb="5">
      <t xml:space="preserve">キリアゲ </t>
    </rPh>
    <phoneticPr fontId="1"/>
  </si>
  <si>
    <t>合計時間</t>
    <rPh sb="0" eb="4">
      <t xml:space="preserve">ゴウケイジカン </t>
    </rPh>
    <phoneticPr fontId="1"/>
  </si>
  <si>
    <t>合計時間切り上げ</t>
    <rPh sb="0" eb="4">
      <t xml:space="preserve">ゴウケイジカン </t>
    </rPh>
    <rPh sb="4" eb="5">
      <t xml:space="preserve">キリアゲ </t>
    </rPh>
    <phoneticPr fontId="1"/>
  </si>
  <si>
    <t>延長</t>
    <rPh sb="0" eb="2">
      <t xml:space="preserve">エンチョウ </t>
    </rPh>
    <phoneticPr fontId="1"/>
  </si>
  <si>
    <t>延長時間表示</t>
    <rPh sb="0" eb="4">
      <t xml:space="preserve">エンチョウジカン </t>
    </rPh>
    <rPh sb="4" eb="6">
      <t xml:space="preserve">ヒョウジ </t>
    </rPh>
    <phoneticPr fontId="1"/>
  </si>
  <si>
    <t>早朝・深夜料金 1h ¥3,000</t>
    <rPh sb="3" eb="5">
      <t xml:space="preserve">シンヤ </t>
    </rPh>
    <phoneticPr fontId="1"/>
  </si>
  <si>
    <t>基本料金 １日（10ｈ）</t>
    <rPh sb="0" eb="4">
      <t xml:space="preserve">キホンリョウキン </t>
    </rPh>
    <phoneticPr fontId="1"/>
  </si>
  <si>
    <t>料金表</t>
    <rPh sb="0" eb="3">
      <t xml:space="preserve">リョウキンヒョウ </t>
    </rPh>
    <phoneticPr fontId="1"/>
  </si>
  <si>
    <t>数</t>
    <rPh sb="0" eb="1">
      <t xml:space="preserve">カズ </t>
    </rPh>
    <phoneticPr fontId="1"/>
  </si>
  <si>
    <t>22時以降で0分以外は1</t>
    <rPh sb="2" eb="3">
      <t xml:space="preserve">ジ </t>
    </rPh>
    <rPh sb="3" eb="5">
      <t xml:space="preserve">イコウ </t>
    </rPh>
    <rPh sb="7" eb="8">
      <t xml:space="preserve">フン </t>
    </rPh>
    <rPh sb="8" eb="10">
      <t xml:space="preserve">イガイ </t>
    </rPh>
    <phoneticPr fontId="1"/>
  </si>
  <si>
    <t>早朝深夜（時間）</t>
    <rPh sb="0" eb="4">
      <t xml:space="preserve">ソウチョウシンヤ </t>
    </rPh>
    <rPh sb="5" eb="7">
      <t xml:space="preserve">ジカン </t>
    </rPh>
    <phoneticPr fontId="1"/>
  </si>
  <si>
    <t>２２時以降なら1</t>
    <rPh sb="0" eb="2">
      <t xml:space="preserve">２２ジ </t>
    </rPh>
    <rPh sb="3" eb="4">
      <t xml:space="preserve">イコウ </t>
    </rPh>
    <phoneticPr fontId="1"/>
  </si>
  <si>
    <t>時</t>
    <rPh sb="0" eb="1">
      <t xml:space="preserve">ジ </t>
    </rPh>
    <phoneticPr fontId="1"/>
  </si>
  <si>
    <t>分</t>
    <rPh sb="0" eb="1">
      <t xml:space="preserve">フン </t>
    </rPh>
    <phoneticPr fontId="1"/>
  </si>
  <si>
    <t>深夜時間</t>
    <rPh sb="0" eb="4">
      <t xml:space="preserve">シンヤジカン </t>
    </rPh>
    <phoneticPr fontId="1"/>
  </si>
  <si>
    <t>早朝時間 ８時前開始８時前終了</t>
    <rPh sb="0" eb="2">
      <t xml:space="preserve">ソウチョウ </t>
    </rPh>
    <rPh sb="2" eb="4">
      <t xml:space="preserve">ジカン </t>
    </rPh>
    <rPh sb="8" eb="10">
      <t xml:space="preserve">カイシ </t>
    </rPh>
    <rPh sb="13" eb="15">
      <t xml:space="preserve">シュウリョウ </t>
    </rPh>
    <phoneticPr fontId="1"/>
  </si>
  <si>
    <t>早朝　8時前開始8時過ぎ終了</t>
    <rPh sb="0" eb="1">
      <t xml:space="preserve">ソウチョウ </t>
    </rPh>
    <rPh sb="4" eb="8">
      <t xml:space="preserve">ジマエカイシ </t>
    </rPh>
    <rPh sb="9" eb="11">
      <t xml:space="preserve">ジスギシュウリョウ </t>
    </rPh>
    <phoneticPr fontId="1"/>
  </si>
  <si>
    <t>早朝　8時過ぎ開始</t>
    <rPh sb="0" eb="2">
      <t xml:space="preserve">ソウチョウ </t>
    </rPh>
    <rPh sb="4" eb="5">
      <t xml:space="preserve">ジスギ </t>
    </rPh>
    <rPh sb="7" eb="9">
      <t xml:space="preserve">カイシ </t>
    </rPh>
    <phoneticPr fontId="1"/>
  </si>
  <si>
    <t>遠方出張料（ドロップダウン選択）
※800km以上の場合は要相談</t>
    <phoneticPr fontId="1"/>
  </si>
  <si>
    <t>時間（ドロップダウン選択）</t>
    <phoneticPr fontId="1"/>
  </si>
  <si>
    <t>2024年　　月　　日 （　）</t>
    <rPh sb="4" eb="5">
      <t xml:space="preserve">ネン </t>
    </rPh>
    <rPh sb="7" eb="8">
      <t xml:space="preserve">ガツ </t>
    </rPh>
    <rPh sb="10" eb="11">
      <t xml:space="preserve">ヒ </t>
    </rPh>
    <phoneticPr fontId="1"/>
  </si>
  <si>
    <t>モジャイアンカフェ 発注書</t>
    <phoneticPr fontId="1"/>
  </si>
  <si>
    <t>ご注意事項（必ずお読みください）</t>
    <rPh sb="6" eb="7">
      <t xml:space="preserve">カナラズ </t>
    </rPh>
    <phoneticPr fontId="1"/>
  </si>
  <si>
    <t>ご記入後ファイル添付の上メールをお願いいたします。折り返しご連絡いたします。getty@mojaiian-cafe.com</t>
    <rPh sb="0" eb="1">
      <t xml:space="preserve">ゴキニュウノ </t>
    </rPh>
    <rPh sb="3" eb="4">
      <t xml:space="preserve">アト </t>
    </rPh>
    <rPh sb="8" eb="10">
      <t xml:space="preserve">テンプノウエ </t>
    </rPh>
    <rPh sb="25" eb="26">
      <t xml:space="preserve">オリカエシ </t>
    </rPh>
    <phoneticPr fontId="1"/>
  </si>
  <si>
    <t>発注者様情報と、ご注文内容のご記入をお願いいたします。黄色の欄はドロップダウンからご選択ください。
こちらのシート1枚につき1日分の発注書になります。2日間以上をご希望の場合は発注書をコピーの上、ご記入ください。
※この金額は最終的な請求金額ではございません。※基本設定10時間でのご注文をお勧めしています。</t>
    <rPh sb="0" eb="4">
      <t xml:space="preserve">ハッチュウシャサマ </t>
    </rPh>
    <rPh sb="4" eb="6">
      <t xml:space="preserve">ジョウホウ </t>
    </rPh>
    <rPh sb="11" eb="13">
      <t xml:space="preserve">ナイヨウ </t>
    </rPh>
    <rPh sb="27" eb="29">
      <t xml:space="preserve">キイロノ </t>
    </rPh>
    <rPh sb="30" eb="31">
      <t xml:space="preserve">ラン </t>
    </rPh>
    <rPh sb="42" eb="44">
      <t xml:space="preserve">センタク </t>
    </rPh>
    <rPh sb="57" eb="58">
      <t xml:space="preserve">マイニツキ </t>
    </rPh>
    <rPh sb="62" eb="63">
      <t xml:space="preserve">ブン チュウモンショ </t>
    </rPh>
    <rPh sb="64" eb="66">
      <t xml:space="preserve">ハッチュウ </t>
    </rPh>
    <rPh sb="86" eb="89">
      <t xml:space="preserve">チュウモンショ </t>
    </rPh>
    <rPh sb="94" eb="95">
      <t xml:space="preserve">ウエ </t>
    </rPh>
    <phoneticPr fontId="1"/>
  </si>
  <si>
    <r>
      <t>【対応可能人数】</t>
    </r>
    <r>
      <rPr>
        <sz val="11"/>
        <rFont val="ＭＳ ゴシック"/>
        <family val="2"/>
        <charset val="128"/>
      </rPr>
      <t>～120名　※以上の人数の場合はご相談下さい。</t>
    </r>
    <r>
      <rPr>
        <sz val="11"/>
        <color rgb="FF900000"/>
        <rFont val="ＭＳ ゴシック"/>
        <family val="2"/>
        <charset val="128"/>
      </rPr>
      <t>【提供可能杯数】</t>
    </r>
    <r>
      <rPr>
        <sz val="11"/>
        <rFont val="ＭＳ ゴシック"/>
        <family val="2"/>
        <charset val="128"/>
      </rPr>
      <t xml:space="preserve">～250杯（目安）
</t>
    </r>
    <r>
      <rPr>
        <sz val="11"/>
        <color rgb="FF900000"/>
        <rFont val="ＭＳ ゴシック"/>
        <family val="2"/>
        <charset val="128"/>
      </rPr>
      <t>【カフェカーでの営業に関して】</t>
    </r>
    <r>
      <rPr>
        <sz val="11"/>
        <rFont val="ＭＳ ゴシック"/>
        <family val="2"/>
        <charset val="128"/>
      </rPr>
      <t xml:space="preserve">機材の立ち上げ、準備の1時間、片付けの1時間は、基本設定の10時間に含みます。
</t>
    </r>
    <r>
      <rPr>
        <sz val="11"/>
        <color rgb="FF900000"/>
        <rFont val="ＭＳ ゴシック"/>
        <family val="2"/>
        <charset val="128"/>
      </rPr>
      <t>【持ち出しての営業に関して】</t>
    </r>
    <r>
      <rPr>
        <sz val="11"/>
        <rFont val="ＭＳ ゴシック"/>
        <family val="2"/>
        <charset val="128"/>
      </rPr>
      <t xml:space="preserve">台車で搬入可能な場所に限ります。準備に1時間半・片付けに1時間半が、
 基本設定の10時間に含まれます。現場の状況によってはより時間がかかる場合がございます。
</t>
    </r>
    <r>
      <rPr>
        <sz val="11"/>
        <color rgb="FF900000"/>
        <rFont val="ＭＳ ゴシック"/>
        <family val="2"/>
        <charset val="128"/>
      </rPr>
      <t>【延長料金】</t>
    </r>
    <r>
      <rPr>
        <sz val="11"/>
        <rFont val="ＭＳ ゴシック"/>
        <family val="2"/>
        <charset val="128"/>
      </rPr>
      <t xml:space="preserve">基本設定の10時間以降、1時間毎に￥5,000かかります。お約束の入り時間から10時間を越えた時点で加算されます。
</t>
    </r>
    <r>
      <rPr>
        <sz val="11"/>
        <color rgb="FF900000"/>
        <rFont val="ＭＳ ゴシック"/>
        <family val="2"/>
        <charset val="128"/>
      </rPr>
      <t>【早朝・深夜料金】</t>
    </r>
    <r>
      <rPr>
        <sz val="11"/>
        <rFont val="ＭＳ ゴシック"/>
        <family val="2"/>
        <charset val="128"/>
      </rPr>
      <t xml:space="preserve">早朝料金は朝8時前、深夜料金は夜10時(22時)以降、1時間毎に¥3,000かかります。
</t>
    </r>
    <r>
      <rPr>
        <sz val="11"/>
        <color rgb="FF900000"/>
        <rFont val="ＭＳ ゴシック"/>
        <family val="2"/>
        <charset val="128"/>
      </rPr>
      <t>【遠方出張料金（往復走行距離）】</t>
    </r>
    <r>
      <rPr>
        <sz val="11"/>
        <rFont val="ＭＳ ゴシック"/>
        <family val="2"/>
        <charset val="128"/>
      </rPr>
      <t>川崎市二子新地事務所からの往復実走行距離で計算させて頂きます。</t>
    </r>
    <r>
      <rPr>
        <sz val="11"/>
        <color rgb="FF900000"/>
        <rFont val="ＭＳ ゴシック"/>
        <family val="2"/>
        <charset val="128"/>
      </rPr>
      <t xml:space="preserve">
【キャンセル料】●</t>
    </r>
    <r>
      <rPr>
        <sz val="11"/>
        <rFont val="ＭＳ ゴシック"/>
        <family val="2"/>
        <charset val="128"/>
      </rPr>
      <t>３日前…¥10,000　</t>
    </r>
    <r>
      <rPr>
        <sz val="11"/>
        <color rgb="FF900000"/>
        <rFont val="ＭＳ ゴシック"/>
        <family val="2"/>
        <charset val="128"/>
      </rPr>
      <t>●</t>
    </r>
    <r>
      <rPr>
        <sz val="11"/>
        <rFont val="ＭＳ ゴシック"/>
        <family val="2"/>
        <charset val="128"/>
      </rPr>
      <t>２日前…¥20,000　</t>
    </r>
    <r>
      <rPr>
        <sz val="11"/>
        <color rgb="FF900000"/>
        <rFont val="ＭＳ ゴシック"/>
        <family val="2"/>
        <charset val="128"/>
      </rPr>
      <t>●</t>
    </r>
    <r>
      <rPr>
        <sz val="11"/>
        <rFont val="ＭＳ ゴシック"/>
        <family val="2"/>
        <charset val="128"/>
      </rPr>
      <t>１日前…¥40,000　</t>
    </r>
    <r>
      <rPr>
        <sz val="11"/>
        <color rgb="FF900000"/>
        <rFont val="ＭＳ ゴシック"/>
        <family val="2"/>
        <charset val="128"/>
      </rPr>
      <t>●</t>
    </r>
    <r>
      <rPr>
        <sz val="11"/>
        <rFont val="ＭＳ ゴシック"/>
        <family val="2"/>
        <charset val="128"/>
      </rPr>
      <t xml:space="preserve">当日…¥40,000
</t>
    </r>
    <r>
      <rPr>
        <sz val="11"/>
        <color rgb="FF900000"/>
        <rFont val="ＭＳ ゴシック"/>
        <family val="2"/>
        <charset val="128"/>
      </rPr>
      <t>【発注の際の確認事項】●</t>
    </r>
    <r>
      <rPr>
        <sz val="11"/>
        <rFont val="ＭＳ ゴシック"/>
        <family val="2"/>
        <charset val="128"/>
      </rPr>
      <t>電源の確保はできていますか？（最低1.5kw必要）　</t>
    </r>
    <r>
      <rPr>
        <sz val="11"/>
        <color rgb="FF900000"/>
        <rFont val="ＭＳ ゴシック"/>
        <family val="2"/>
        <charset val="128"/>
      </rPr>
      <t>●</t>
    </r>
    <r>
      <rPr>
        <sz val="11"/>
        <rFont val="ＭＳ ゴシック"/>
        <family val="2"/>
        <charset val="128"/>
      </rPr>
      <t xml:space="preserve">給水所は有りますか？
</t>
    </r>
    <r>
      <rPr>
        <sz val="11"/>
        <color rgb="FF900000"/>
        <rFont val="ＭＳ ゴシック"/>
        <family val="2"/>
        <charset val="128"/>
      </rPr>
      <t xml:space="preserve"> ●</t>
    </r>
    <r>
      <rPr>
        <sz val="11"/>
        <rFont val="ＭＳ ゴシック"/>
        <family val="2"/>
        <charset val="128"/>
      </rPr>
      <t>駐車スペースの確保はできていますか？　</t>
    </r>
    <r>
      <rPr>
        <sz val="11"/>
        <color rgb="FF900000"/>
        <rFont val="ＭＳ ゴシック"/>
        <family val="2"/>
        <charset val="128"/>
      </rPr>
      <t>●</t>
    </r>
    <r>
      <rPr>
        <sz val="11"/>
        <rFont val="ＭＳ ゴシック"/>
        <family val="2"/>
        <charset val="128"/>
      </rPr>
      <t xml:space="preserve">水物を扱います。駐車スペースは酷く傾いてないですか？
</t>
    </r>
    <r>
      <rPr>
        <sz val="11"/>
        <color rgb="FF900000"/>
        <rFont val="ＭＳ ゴシック"/>
        <family val="2"/>
        <charset val="128"/>
      </rPr>
      <t xml:space="preserve"> ●</t>
    </r>
    <r>
      <rPr>
        <sz val="11"/>
        <rFont val="ＭＳ ゴシック"/>
        <family val="2"/>
        <charset val="128"/>
      </rPr>
      <t>同録に影響はないですか?　</t>
    </r>
    <r>
      <rPr>
        <sz val="11"/>
        <color rgb="FF900000"/>
        <rFont val="ＭＳ ゴシック"/>
        <family val="2"/>
        <charset val="128"/>
      </rPr>
      <t>●</t>
    </r>
    <r>
      <rPr>
        <sz val="11"/>
        <rFont val="ＭＳ ゴシック"/>
        <family val="2"/>
        <charset val="128"/>
      </rPr>
      <t>スタッフにエキストラさんが多く含まれていませんか？</t>
    </r>
    <rPh sb="412" eb="414">
      <t xml:space="preserve">トウジツ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</si>
</sst>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42" formatCode="_ &quot;¥&quot;* #,##0_ ;_ &quot;¥&quot;* \-#,##0_ ;_ &quot;¥&quot;* &quot;-&quot;_ ;_ @_ "/>
    <numFmt numFmtId="176" formatCode="h:mm;@"/>
    <numFmt numFmtId="177" formatCode="0_);[Red]\(0\)"/>
  </numFmts>
  <fonts count="25">
    <font>
      <sz val="12"/>
      <color theme="1"/>
      <name val="游ゴシック"/>
      <family val="2"/>
      <charset val="128"/>
      <scheme val="minor"/>
    </font>
    <font>
      <sz val="6"/>
      <name val="游ゴシック"/>
      <family val="2"/>
      <charset val="128"/>
      <scheme val="minor"/>
    </font>
    <font>
      <sz val="12"/>
      <color theme="1"/>
      <name val="ＭＳ ゴシック"/>
      <family val="2"/>
      <charset val="128"/>
    </font>
    <font>
      <sz val="16"/>
      <color theme="1"/>
      <name val="ＭＳ ゴシック"/>
      <family val="2"/>
      <charset val="128"/>
    </font>
    <font>
      <sz val="20"/>
      <color theme="1"/>
      <name val="ＭＳ ゴシック"/>
      <family val="2"/>
      <charset val="128"/>
    </font>
    <font>
      <u/>
      <sz val="12"/>
      <color theme="10"/>
      <name val="游ゴシック"/>
      <family val="2"/>
      <charset val="128"/>
      <scheme val="minor"/>
    </font>
    <font>
      <b/>
      <sz val="12"/>
      <color theme="0"/>
      <name val="ＭＳ ゴシック"/>
      <family val="2"/>
      <charset val="128"/>
    </font>
    <font>
      <sz val="14"/>
      <color theme="1"/>
      <name val="ＭＳ ゴシック"/>
      <family val="2"/>
      <charset val="128"/>
    </font>
    <font>
      <sz val="12"/>
      <color rgb="FF900000"/>
      <name val="ＭＳ ゴシック"/>
      <family val="2"/>
      <charset val="128"/>
    </font>
    <font>
      <sz val="10"/>
      <color theme="1"/>
      <name val="ＭＳ ゴシック"/>
      <family val="2"/>
      <charset val="128"/>
    </font>
    <font>
      <b/>
      <u/>
      <sz val="16"/>
      <color rgb="FF900000"/>
      <name val="ＭＳ ゴシック"/>
      <family val="2"/>
      <charset val="128"/>
    </font>
    <font>
      <b/>
      <sz val="12"/>
      <color theme="1"/>
      <name val="游ゴシック"/>
      <family val="2"/>
      <charset val="128"/>
      <scheme val="minor"/>
    </font>
    <font>
      <b/>
      <sz val="16"/>
      <color theme="1"/>
      <name val="ＭＳ ゴシック"/>
      <family val="2"/>
      <charset val="128"/>
    </font>
    <font>
      <b/>
      <sz val="16"/>
      <color theme="1"/>
      <name val="游ゴシック"/>
      <family val="2"/>
      <charset val="128"/>
      <scheme val="minor"/>
    </font>
    <font>
      <b/>
      <sz val="18"/>
      <color theme="1"/>
      <name val="ＭＳ ゴシック"/>
      <family val="2"/>
      <charset val="128"/>
    </font>
    <font>
      <sz val="18"/>
      <color theme="1"/>
      <name val="ＭＳ ゴシック"/>
      <family val="2"/>
      <charset val="128"/>
    </font>
    <font>
      <sz val="18"/>
      <color theme="1"/>
      <name val="游ゴシック"/>
      <family val="2"/>
      <charset val="128"/>
      <scheme val="minor"/>
    </font>
    <font>
      <sz val="14"/>
      <color theme="1"/>
      <name val="游ゴシック"/>
      <family val="2"/>
      <charset val="128"/>
      <scheme val="minor"/>
    </font>
    <font>
      <sz val="11"/>
      <color rgb="FF900000"/>
      <name val="ＭＳ ゴシック"/>
      <family val="2"/>
      <charset val="128"/>
    </font>
    <font>
      <sz val="11"/>
      <name val="ＭＳ ゴシック"/>
      <family val="2"/>
      <charset val="128"/>
    </font>
    <font>
      <sz val="11"/>
      <color theme="1"/>
      <name val="游ゴシック"/>
      <family val="2"/>
      <charset val="128"/>
      <scheme val="minor"/>
    </font>
    <font>
      <sz val="20"/>
      <color rgb="FF900000"/>
      <name val="ＭＳ ゴシック"/>
      <family val="2"/>
      <charset val="128"/>
    </font>
    <font>
      <sz val="20"/>
      <color rgb="FF900000"/>
      <name val="游ゴシック"/>
      <family val="2"/>
      <charset val="128"/>
      <scheme val="minor"/>
    </font>
    <font>
      <sz val="20"/>
      <color theme="1"/>
      <name val="游ゴシック"/>
      <family val="2"/>
      <charset val="128"/>
      <scheme val="minor"/>
    </font>
    <font>
      <u/>
      <sz val="12"/>
      <color rgb="FF900000"/>
      <name val="ＭＳ ゴシック"/>
      <family val="2"/>
      <charset val="128"/>
    </font>
  </fonts>
  <fills count="8">
    <fill>
      <patternFill patternType="none"/>
    </fill>
    <fill>
      <patternFill patternType="gray125"/>
    </fill>
    <fill>
      <patternFill patternType="solid">
        <fgColor rgb="FFFFFFBB"/>
        <bgColor indexed="64"/>
      </patternFill>
    </fill>
    <fill>
      <patternFill patternType="solid">
        <fgColor rgb="FF90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73">
    <xf numFmtId="0" fontId="0" fillId="0" borderId="0" xfId="0">
      <alignment vertical="center"/>
    </xf>
    <xf numFmtId="0" fontId="2" fillId="0" borderId="0" xfId="0" applyFont="1">
      <alignment vertical="center"/>
    </xf>
    <xf numFmtId="0" fontId="4" fillId="0" borderId="0" xfId="0" applyFont="1" applyAlignment="1">
      <alignment horizontal="center" vertical="center"/>
    </xf>
    <xf numFmtId="5" fontId="2" fillId="0" borderId="0" xfId="0" applyNumberFormat="1" applyFont="1">
      <alignment vertical="center"/>
    </xf>
    <xf numFmtId="0" fontId="8" fillId="0" borderId="0" xfId="0" applyFont="1">
      <alignment vertical="center"/>
    </xf>
    <xf numFmtId="0" fontId="2" fillId="0" borderId="0" xfId="0" applyFont="1" applyAlignment="1">
      <alignment vertical="center" wrapText="1"/>
    </xf>
    <xf numFmtId="20" fontId="0" fillId="0" borderId="0" xfId="0" applyNumberFormat="1">
      <alignment vertical="center"/>
    </xf>
    <xf numFmtId="176" fontId="0" fillId="0" borderId="0" xfId="0" applyNumberFormat="1">
      <alignment vertical="center"/>
    </xf>
    <xf numFmtId="0" fontId="0" fillId="4" borderId="0" xfId="0" applyFill="1">
      <alignment vertical="center"/>
    </xf>
    <xf numFmtId="176" fontId="0" fillId="4" borderId="0" xfId="0" applyNumberFormat="1" applyFill="1">
      <alignment vertical="center"/>
    </xf>
    <xf numFmtId="0" fontId="2" fillId="0" borderId="1" xfId="0" applyFont="1" applyBorder="1" applyAlignment="1">
      <alignment horizontal="center" vertical="center"/>
    </xf>
    <xf numFmtId="0" fontId="2" fillId="5" borderId="1" xfId="0" applyFont="1" applyFill="1" applyBorder="1" applyAlignment="1">
      <alignment horizontal="left" vertical="center" indent="1"/>
    </xf>
    <xf numFmtId="0" fontId="2" fillId="5" borderId="1" xfId="0" applyFont="1" applyFill="1" applyBorder="1" applyAlignment="1">
      <alignment horizontal="left" vertical="center" wrapText="1" indent="1"/>
    </xf>
    <xf numFmtId="0" fontId="3" fillId="5" borderId="1" xfId="0" applyFont="1" applyFill="1" applyBorder="1" applyAlignment="1">
      <alignment horizontal="left" vertical="center" indent="1"/>
    </xf>
    <xf numFmtId="177" fontId="0" fillId="0" borderId="0" xfId="0" applyNumberFormat="1">
      <alignment vertical="center"/>
    </xf>
    <xf numFmtId="0" fontId="0" fillId="6" borderId="0" xfId="0" applyFill="1">
      <alignment vertical="center"/>
    </xf>
    <xf numFmtId="0" fontId="0" fillId="7" borderId="0" xfId="0" applyFill="1">
      <alignment vertical="center"/>
    </xf>
    <xf numFmtId="0" fontId="2" fillId="5" borderId="1" xfId="0" applyFont="1" applyFill="1" applyBorder="1" applyAlignment="1">
      <alignment horizontal="center" vertical="center"/>
    </xf>
    <xf numFmtId="0" fontId="14" fillId="2" borderId="1" xfId="0" applyFont="1" applyFill="1" applyBorder="1" applyAlignment="1" applyProtection="1">
      <alignment horizontal="center" vertical="center"/>
      <protection locked="0"/>
    </xf>
    <xf numFmtId="0" fontId="14" fillId="5" borderId="1" xfId="0" applyFont="1" applyFill="1" applyBorder="1" applyAlignment="1">
      <alignment horizontal="center" vertical="center"/>
    </xf>
    <xf numFmtId="0" fontId="6" fillId="3" borderId="1" xfId="0" applyFont="1" applyFill="1" applyBorder="1" applyAlignment="1">
      <alignment horizontal="center" vertical="center"/>
    </xf>
    <xf numFmtId="0" fontId="9" fillId="0" borderId="0" xfId="0" applyFont="1">
      <alignment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0" fillId="0" borderId="3" xfId="0" applyBorder="1" applyAlignment="1">
      <alignment horizontal="center" vertical="center"/>
    </xf>
    <xf numFmtId="5" fontId="7" fillId="0" borderId="4" xfId="0" applyNumberFormat="1" applyFont="1" applyBorder="1" applyAlignment="1">
      <alignment horizontal="right" vertical="center" indent="1"/>
    </xf>
    <xf numFmtId="0" fontId="17" fillId="0" borderId="4" xfId="0" applyFont="1" applyBorder="1" applyAlignment="1">
      <alignment horizontal="right" vertical="center" indent="1"/>
    </xf>
    <xf numFmtId="0" fontId="17" fillId="0" borderId="3" xfId="0" applyFont="1" applyBorder="1" applyAlignment="1">
      <alignment horizontal="right" vertical="center" indent="1"/>
    </xf>
    <xf numFmtId="5" fontId="7" fillId="0" borderId="1" xfId="0" applyNumberFormat="1" applyFont="1" applyBorder="1" applyAlignment="1">
      <alignment horizontal="right" vertical="center" indent="1"/>
    </xf>
    <xf numFmtId="0" fontId="17" fillId="0" borderId="1" xfId="0" applyFont="1" applyBorder="1" applyAlignment="1">
      <alignment horizontal="right" vertical="center" indent="1"/>
    </xf>
    <xf numFmtId="0" fontId="6" fillId="3" borderId="5" xfId="0" applyFont="1" applyFill="1" applyBorder="1" applyAlignment="1">
      <alignment horizontal="center" vertical="center"/>
    </xf>
    <xf numFmtId="0" fontId="0" fillId="0" borderId="0" xfId="0" applyAlignment="1">
      <alignment horizontal="center" vertical="center"/>
    </xf>
    <xf numFmtId="0" fontId="0" fillId="0" borderId="0" xfId="0">
      <alignment vertical="center"/>
    </xf>
    <xf numFmtId="0" fontId="6" fillId="3" borderId="6" xfId="0" applyFont="1" applyFill="1" applyBorder="1" applyAlignment="1">
      <alignment horizontal="center" vertical="center"/>
    </xf>
    <xf numFmtId="0" fontId="6" fillId="3" borderId="7" xfId="0" applyFont="1" applyFill="1" applyBorder="1">
      <alignment vertical="center"/>
    </xf>
    <xf numFmtId="0" fontId="0" fillId="0" borderId="7" xfId="0" applyBorder="1">
      <alignment vertical="center"/>
    </xf>
    <xf numFmtId="0" fontId="0" fillId="0" borderId="8" xfId="0" applyBorder="1">
      <alignment vertical="center"/>
    </xf>
    <xf numFmtId="0" fontId="6" fillId="3" borderId="0" xfId="0" applyFont="1" applyFill="1" applyAlignment="1">
      <alignment horizontal="center" vertical="center"/>
    </xf>
    <xf numFmtId="0" fontId="11" fillId="0" borderId="0" xfId="0" applyFont="1" applyAlignment="1">
      <alignment horizontal="center" vertical="center"/>
    </xf>
    <xf numFmtId="0" fontId="11" fillId="0" borderId="0" xfId="0" applyFont="1">
      <alignment vertical="center"/>
    </xf>
    <xf numFmtId="0" fontId="15" fillId="0" borderId="1" xfId="0" applyFont="1" applyBorder="1" applyAlignment="1" applyProtection="1">
      <alignment horizontal="left" vertical="center" indent="1"/>
      <protection locked="0"/>
    </xf>
    <xf numFmtId="0" fontId="16" fillId="0" borderId="1" xfId="0" applyFont="1" applyBorder="1" applyAlignment="1" applyProtection="1">
      <alignment horizontal="left" vertical="center" indent="1"/>
      <protection locked="0"/>
    </xf>
    <xf numFmtId="0" fontId="16" fillId="0" borderId="1" xfId="0" applyFont="1" applyBorder="1" applyAlignment="1">
      <alignment horizontal="left" vertical="center" indent="1"/>
    </xf>
    <xf numFmtId="0" fontId="3"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 xfId="0" applyBorder="1" applyAlignment="1">
      <alignment horizontal="center" vertical="center"/>
    </xf>
    <xf numFmtId="5" fontId="15" fillId="0" borderId="1" xfId="0" applyNumberFormat="1" applyFont="1" applyBorder="1" applyAlignment="1">
      <alignment horizontal="right" vertical="center" indent="1"/>
    </xf>
    <xf numFmtId="42" fontId="15" fillId="0" borderId="1" xfId="0" applyNumberFormat="1" applyFont="1" applyBorder="1" applyAlignment="1">
      <alignment horizontal="right" vertical="center" indent="1"/>
    </xf>
    <xf numFmtId="0" fontId="16" fillId="0" borderId="1" xfId="0" applyFont="1" applyBorder="1" applyAlignment="1">
      <alignment horizontal="right" vertical="center" indent="1"/>
    </xf>
    <xf numFmtId="0" fontId="2" fillId="0" borderId="4" xfId="0" applyFont="1" applyBorder="1" applyAlignment="1">
      <alignment horizontal="center" vertical="center"/>
    </xf>
    <xf numFmtId="0" fontId="0" fillId="0" borderId="4" xfId="0" applyBorder="1" applyAlignment="1">
      <alignment horizontal="center" vertical="center"/>
    </xf>
    <xf numFmtId="0" fontId="12" fillId="2" borderId="2"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0" fontId="13" fillId="0" borderId="4" xfId="0" applyFont="1" applyBorder="1" applyAlignment="1">
      <alignment horizontal="center" vertical="center"/>
    </xf>
    <xf numFmtId="0" fontId="13" fillId="0" borderId="3" xfId="0" applyFont="1" applyBorder="1" applyAlignment="1">
      <alignment horizontal="center" vertical="center"/>
    </xf>
    <xf numFmtId="0" fontId="12" fillId="0" borderId="2" xfId="0" applyFont="1" applyBorder="1" applyAlignment="1" applyProtection="1">
      <alignment horizontal="center" vertical="center"/>
      <protection locked="0"/>
    </xf>
    <xf numFmtId="177" fontId="7" fillId="5" borderId="2" xfId="0" applyNumberFormat="1" applyFont="1" applyFill="1" applyBorder="1" applyAlignment="1">
      <alignment horizontal="right" vertical="center" indent="1"/>
    </xf>
    <xf numFmtId="0" fontId="17" fillId="5" borderId="4" xfId="0" applyFont="1" applyFill="1" applyBorder="1" applyAlignment="1">
      <alignment horizontal="right" vertical="center" indent="1"/>
    </xf>
    <xf numFmtId="0" fontId="17" fillId="5" borderId="3" xfId="0" applyFont="1" applyFill="1" applyBorder="1" applyAlignment="1">
      <alignment horizontal="right" vertical="center" indent="1"/>
    </xf>
    <xf numFmtId="0" fontId="6" fillId="3" borderId="1" xfId="0" applyFont="1" applyFill="1" applyBorder="1" applyAlignment="1">
      <alignment horizontal="center" vertical="center"/>
    </xf>
    <xf numFmtId="0" fontId="0" fillId="0" borderId="1" xfId="0" applyBorder="1">
      <alignment vertical="center"/>
    </xf>
    <xf numFmtId="0" fontId="21" fillId="0" borderId="0" xfId="0" applyFont="1" applyAlignment="1">
      <alignment horizontal="center" vertical="center"/>
    </xf>
    <xf numFmtId="0" fontId="22" fillId="0" borderId="0" xfId="0" applyFont="1" applyAlignment="1">
      <alignment horizontal="center" vertical="center"/>
    </xf>
    <xf numFmtId="0" fontId="23" fillId="0" borderId="0" xfId="0" applyFont="1" applyAlignment="1">
      <alignment horizontal="center" vertical="center"/>
    </xf>
    <xf numFmtId="0" fontId="2" fillId="0" borderId="0" xfId="0" applyFont="1" applyAlignment="1">
      <alignment horizontal="left" vertical="center" wrapText="1"/>
    </xf>
    <xf numFmtId="0" fontId="0" fillId="0" borderId="0" xfId="0" applyAlignment="1">
      <alignment horizontal="left" vertical="center"/>
    </xf>
    <xf numFmtId="0" fontId="2" fillId="0" borderId="0" xfId="0" applyFont="1" applyAlignment="1">
      <alignment vertical="center" wrapText="1"/>
    </xf>
    <xf numFmtId="0" fontId="18" fillId="0" borderId="0" xfId="0" applyFont="1" applyAlignment="1">
      <alignment vertical="center" wrapText="1"/>
    </xf>
    <xf numFmtId="0" fontId="20" fillId="0" borderId="0" xfId="0" applyFont="1">
      <alignment vertical="center"/>
    </xf>
    <xf numFmtId="0" fontId="24" fillId="0" borderId="0" xfId="1" applyFont="1" applyAlignment="1">
      <alignment horizontal="center" vertical="center"/>
    </xf>
    <xf numFmtId="0" fontId="24" fillId="0" borderId="0" xfId="1" applyFont="1">
      <alignment vertical="center"/>
    </xf>
    <xf numFmtId="0" fontId="5" fillId="0" borderId="0" xfId="1" applyAlignment="1">
      <alignment horizontal="center" vertical="center"/>
    </xf>
    <xf numFmtId="0" fontId="10" fillId="0" borderId="0" xfId="1" applyFont="1" applyAlignment="1">
      <alignment horizontal="center" vertical="center"/>
    </xf>
  </cellXfs>
  <cellStyles count="2">
    <cellStyle name="ハイパーリンク" xfId="1" builtinId="8"/>
    <cellStyle name="標準" xfId="0" builtinId="0"/>
  </cellStyles>
  <dxfs count="3">
    <dxf>
      <font>
        <b val="0"/>
        <i val="0"/>
        <strike val="0"/>
        <condense val="0"/>
        <extend val="0"/>
        <outline val="0"/>
        <shadow val="0"/>
        <u val="none"/>
        <vertAlign val="baseline"/>
        <sz val="12"/>
        <color theme="1"/>
        <name val="ＭＳ ゴシック"/>
        <family val="2"/>
        <charset val="128"/>
        <scheme val="none"/>
      </font>
    </dxf>
    <dxf>
      <font>
        <b val="0"/>
        <i val="0"/>
        <strike val="0"/>
        <condense val="0"/>
        <extend val="0"/>
        <outline val="0"/>
        <shadow val="0"/>
        <u val="none"/>
        <vertAlign val="baseline"/>
        <sz val="12"/>
        <color theme="1"/>
        <name val="ＭＳ ゴシック"/>
        <family val="2"/>
        <charset val="128"/>
        <scheme val="none"/>
      </font>
    </dxf>
    <dxf>
      <font>
        <b val="0"/>
        <i val="0"/>
        <strike val="0"/>
        <condense val="0"/>
        <extend val="0"/>
        <outline val="0"/>
        <shadow val="0"/>
        <u val="none"/>
        <vertAlign val="baseline"/>
        <sz val="12"/>
        <color theme="1"/>
        <name val="ＭＳ ゴシック"/>
        <family val="2"/>
        <charset val="128"/>
        <scheme val="none"/>
      </font>
    </dxf>
  </dxfs>
  <tableStyles count="0" defaultTableStyle="TableStyleMedium2" defaultPivotStyle="PivotStyleLight16"/>
  <colors>
    <mruColors>
      <color rgb="FF900000"/>
      <color rgb="FFFFFF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 Id="rId5" Type="http://schemas.openxmlformats.org/officeDocument/2006/relationships/image" Target="../media/image5.jp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oneCellAnchor>
    <xdr:from>
      <xdr:col>12</xdr:col>
      <xdr:colOff>0</xdr:colOff>
      <xdr:row>8</xdr:row>
      <xdr:rowOff>317500</xdr:rowOff>
    </xdr:from>
    <xdr:ext cx="184731" cy="264560"/>
    <xdr:sp macro="" textlink="">
      <xdr:nvSpPr>
        <xdr:cNvPr id="3" name="テキスト ボックス 2">
          <a:extLst>
            <a:ext uri="{FF2B5EF4-FFF2-40B4-BE49-F238E27FC236}">
              <a16:creationId xmlns:a16="http://schemas.microsoft.com/office/drawing/2014/main" id="{61C35E06-744F-9D72-C663-335174776A18}"/>
            </a:ext>
          </a:extLst>
        </xdr:cNvPr>
        <xdr:cNvSpPr txBox="1"/>
      </xdr:nvSpPr>
      <xdr:spPr>
        <a:xfrm>
          <a:off x="11023600"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xdr:row>
      <xdr:rowOff>215900</xdr:rowOff>
    </xdr:from>
    <xdr:ext cx="184731" cy="264560"/>
    <xdr:sp macro="" textlink="">
      <xdr:nvSpPr>
        <xdr:cNvPr id="4" name="テキスト ボックス 3">
          <a:extLst>
            <a:ext uri="{FF2B5EF4-FFF2-40B4-BE49-F238E27FC236}">
              <a16:creationId xmlns:a16="http://schemas.microsoft.com/office/drawing/2014/main" id="{B11F52ED-504E-C62A-ECAE-F38BE880E692}"/>
            </a:ext>
          </a:extLst>
        </xdr:cNvPr>
        <xdr:cNvSpPr txBox="1"/>
      </xdr:nvSpPr>
      <xdr:spPr>
        <a:xfrm>
          <a:off x="13246100" y="9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oneCell">
    <xdr:from>
      <xdr:col>0</xdr:col>
      <xdr:colOff>88900</xdr:colOff>
      <xdr:row>0</xdr:row>
      <xdr:rowOff>25400</xdr:rowOff>
    </xdr:from>
    <xdr:to>
      <xdr:col>12</xdr:col>
      <xdr:colOff>467872</xdr:colOff>
      <xdr:row>0</xdr:row>
      <xdr:rowOff>528320</xdr:rowOff>
    </xdr:to>
    <xdr:pic>
      <xdr:nvPicPr>
        <xdr:cNvPr id="5" name="図 4">
          <a:extLst>
            <a:ext uri="{FF2B5EF4-FFF2-40B4-BE49-F238E27FC236}">
              <a16:creationId xmlns:a16="http://schemas.microsoft.com/office/drawing/2014/main" id="{F0D8245D-8325-BF4A-9887-291703D4929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900" y="25400"/>
          <a:ext cx="9421372" cy="502920"/>
        </a:xfrm>
        <a:prstGeom prst="rect">
          <a:avLst/>
        </a:prstGeom>
      </xdr:spPr>
    </xdr:pic>
    <xdr:clientData/>
  </xdr:twoCellAnchor>
  <xdr:twoCellAnchor editAs="oneCell">
    <xdr:from>
      <xdr:col>0</xdr:col>
      <xdr:colOff>88900</xdr:colOff>
      <xdr:row>29</xdr:row>
      <xdr:rowOff>63500</xdr:rowOff>
    </xdr:from>
    <xdr:to>
      <xdr:col>12</xdr:col>
      <xdr:colOff>464820</xdr:colOff>
      <xdr:row>31</xdr:row>
      <xdr:rowOff>762118</xdr:rowOff>
    </xdr:to>
    <xdr:pic>
      <xdr:nvPicPr>
        <xdr:cNvPr id="6" name="図 5">
          <a:extLst>
            <a:ext uri="{FF2B5EF4-FFF2-40B4-BE49-F238E27FC236}">
              <a16:creationId xmlns:a16="http://schemas.microsoft.com/office/drawing/2014/main" id="{F1595B85-4923-8C48-AA05-6DEB2DA5AA3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8900" y="11823700"/>
          <a:ext cx="9418320" cy="1206618"/>
        </a:xfrm>
        <a:prstGeom prst="rect">
          <a:avLst/>
        </a:prstGeom>
      </xdr:spPr>
    </xdr:pic>
    <xdr:clientData/>
  </xdr:twoCellAnchor>
  <xdr:twoCellAnchor editAs="oneCell">
    <xdr:from>
      <xdr:col>0</xdr:col>
      <xdr:colOff>88900</xdr:colOff>
      <xdr:row>0</xdr:row>
      <xdr:rowOff>520699</xdr:rowOff>
    </xdr:from>
    <xdr:to>
      <xdr:col>0</xdr:col>
      <xdr:colOff>363220</xdr:colOff>
      <xdr:row>29</xdr:row>
      <xdr:rowOff>99059</xdr:rowOff>
    </xdr:to>
    <xdr:pic>
      <xdr:nvPicPr>
        <xdr:cNvPr id="7" name="図 6">
          <a:extLst>
            <a:ext uri="{FF2B5EF4-FFF2-40B4-BE49-F238E27FC236}">
              <a16:creationId xmlns:a16="http://schemas.microsoft.com/office/drawing/2014/main" id="{91BD6EC8-8164-F240-B69E-727FCE6C99D8}"/>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8900" y="520699"/>
          <a:ext cx="274320" cy="11338560"/>
        </a:xfrm>
        <a:prstGeom prst="rect">
          <a:avLst/>
        </a:prstGeom>
      </xdr:spPr>
    </xdr:pic>
    <xdr:clientData/>
  </xdr:twoCellAnchor>
  <xdr:twoCellAnchor editAs="oneCell">
    <xdr:from>
      <xdr:col>12</xdr:col>
      <xdr:colOff>177799</xdr:colOff>
      <xdr:row>0</xdr:row>
      <xdr:rowOff>520699</xdr:rowOff>
    </xdr:from>
    <xdr:to>
      <xdr:col>12</xdr:col>
      <xdr:colOff>452119</xdr:colOff>
      <xdr:row>29</xdr:row>
      <xdr:rowOff>99059</xdr:rowOff>
    </xdr:to>
    <xdr:pic>
      <xdr:nvPicPr>
        <xdr:cNvPr id="8" name="図 7">
          <a:extLst>
            <a:ext uri="{FF2B5EF4-FFF2-40B4-BE49-F238E27FC236}">
              <a16:creationId xmlns:a16="http://schemas.microsoft.com/office/drawing/2014/main" id="{645CBCF0-809D-BD44-915E-3CCA14D5F704}"/>
            </a:ext>
          </a:extLst>
        </xdr:cNvPr>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220199" y="520699"/>
          <a:ext cx="274320" cy="11338560"/>
        </a:xfrm>
        <a:prstGeom prst="rect">
          <a:avLst/>
        </a:prstGeom>
      </xdr:spPr>
    </xdr:pic>
    <xdr:clientData/>
  </xdr:twoCellAnchor>
  <xdr:twoCellAnchor editAs="oneCell">
    <xdr:from>
      <xdr:col>1</xdr:col>
      <xdr:colOff>50801</xdr:colOff>
      <xdr:row>0</xdr:row>
      <xdr:rowOff>622300</xdr:rowOff>
    </xdr:from>
    <xdr:to>
      <xdr:col>3</xdr:col>
      <xdr:colOff>151397</xdr:colOff>
      <xdr:row>2</xdr:row>
      <xdr:rowOff>25400</xdr:rowOff>
    </xdr:to>
    <xdr:pic>
      <xdr:nvPicPr>
        <xdr:cNvPr id="2" name="図 1">
          <a:extLst>
            <a:ext uri="{FF2B5EF4-FFF2-40B4-BE49-F238E27FC236}">
              <a16:creationId xmlns:a16="http://schemas.microsoft.com/office/drawing/2014/main" id="{5C605859-4CB9-2092-C15E-27104E9AAA90}"/>
            </a:ext>
          </a:extLst>
        </xdr:cNvPr>
        <xdr:cNvPicPr>
          <a:picLocks noChangeAspect="1"/>
        </xdr:cNvPicPr>
      </xdr:nvPicPr>
      <xdr:blipFill>
        <a:blip xmlns:r="http://schemas.openxmlformats.org/officeDocument/2006/relationships" r:embed="rId5"/>
        <a:stretch>
          <a:fillRect/>
        </a:stretch>
      </xdr:blipFill>
      <xdr:spPr>
        <a:xfrm>
          <a:off x="558801" y="622300"/>
          <a:ext cx="4062996" cy="5969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B640B8E-DFB0-C649-89A2-C1CCD82ED8E0}" name="テーブル1" displayName="テーブル1" ref="B2:B8" totalsRowShown="0" headerRowDxfId="2" dataDxfId="1">
  <autoFilter ref="B2:B8" xr:uid="{5B640B8E-DFB0-C649-89A2-C1CCD82ED8E0}"/>
  <tableColumns count="1">
    <tableColumn id="1" xr3:uid="{7461D0B8-656A-934A-991D-43E1498B303C}" name="移動距離" dataDxfId="0"/>
  </tableColumns>
  <tableStyleInfo name="TableStyleMedium2" showFirstColumn="0" showLastColumn="0" showRowStripes="1" showColumnStripes="0"/>
</table>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getty@mojaiian-cafe.com"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D4FB7-58A0-9041-A475-AA385C029B38}">
  <sheetPr>
    <pageSetUpPr fitToPage="1"/>
  </sheetPr>
  <dimension ref="A1:L32"/>
  <sheetViews>
    <sheetView showGridLines="0" tabSelected="1" zoomScaleNormal="100" workbookViewId="0">
      <selection activeCell="P17" sqref="P17"/>
    </sheetView>
  </sheetViews>
  <sheetFormatPr baseColWidth="10" defaultRowHeight="20"/>
  <cols>
    <col min="1" max="1" width="5.7109375" customWidth="1"/>
    <col min="2" max="2" width="30.85546875" customWidth="1"/>
    <col min="3" max="3" width="13.7109375" customWidth="1"/>
    <col min="4" max="4" width="5.7109375" customWidth="1"/>
    <col min="5" max="5" width="3.7109375" customWidth="1"/>
    <col min="6" max="6" width="5.7109375" customWidth="1"/>
    <col min="7" max="7" width="3.7109375" customWidth="1"/>
    <col min="8" max="8" width="13.7109375" customWidth="1"/>
    <col min="9" max="9" width="5.7109375" customWidth="1"/>
    <col min="10" max="10" width="3.7109375" customWidth="1"/>
    <col min="11" max="11" width="5.7109375" customWidth="1"/>
    <col min="12" max="12" width="3.7109375" customWidth="1"/>
    <col min="13" max="13" width="8" customWidth="1"/>
  </cols>
  <sheetData>
    <row r="1" spans="1:12" ht="61" customHeight="1">
      <c r="A1" s="32"/>
      <c r="B1" s="32"/>
      <c r="C1" s="32"/>
      <c r="D1" s="32"/>
      <c r="E1" s="32"/>
      <c r="F1" s="32"/>
      <c r="G1" s="32"/>
      <c r="H1" s="32"/>
      <c r="I1" s="32"/>
      <c r="J1" s="32"/>
      <c r="K1" s="32"/>
      <c r="L1" s="32"/>
    </row>
    <row r="2" spans="1:12" ht="33">
      <c r="B2" s="2"/>
      <c r="C2" s="2"/>
      <c r="D2" s="61" t="s">
        <v>50</v>
      </c>
      <c r="E2" s="61"/>
      <c r="F2" s="61"/>
      <c r="G2" s="61"/>
      <c r="H2" s="62"/>
      <c r="I2" s="62"/>
      <c r="J2" s="63"/>
      <c r="K2" s="63"/>
      <c r="L2" s="63"/>
    </row>
    <row r="3" spans="1:12" ht="13" customHeight="1">
      <c r="H3" s="22"/>
      <c r="I3" s="22"/>
      <c r="J3" s="22"/>
      <c r="K3" s="22"/>
    </row>
    <row r="4" spans="1:12" ht="45" customHeight="1">
      <c r="B4" s="64" t="s">
        <v>53</v>
      </c>
      <c r="C4" s="65"/>
      <c r="D4" s="65"/>
      <c r="E4" s="65"/>
      <c r="F4" s="65"/>
      <c r="G4" s="65"/>
      <c r="H4" s="65"/>
      <c r="I4" s="65"/>
      <c r="J4" s="65"/>
      <c r="K4" s="65"/>
      <c r="L4" s="65"/>
    </row>
    <row r="5" spans="1:12" ht="9" customHeight="1"/>
    <row r="6" spans="1:12" ht="30" customHeight="1">
      <c r="B6" s="59" t="s">
        <v>10</v>
      </c>
      <c r="C6" s="59"/>
      <c r="D6" s="59"/>
      <c r="E6" s="59"/>
      <c r="F6" s="59"/>
      <c r="G6" s="59"/>
      <c r="H6" s="59"/>
      <c r="I6" s="45"/>
      <c r="J6" s="60"/>
      <c r="K6" s="60"/>
      <c r="L6" s="60"/>
    </row>
    <row r="7" spans="1:12" ht="30" customHeight="1">
      <c r="B7" s="11" t="s">
        <v>0</v>
      </c>
      <c r="C7" s="40"/>
      <c r="D7" s="40"/>
      <c r="E7" s="40"/>
      <c r="F7" s="40"/>
      <c r="G7" s="40"/>
      <c r="H7" s="40"/>
      <c r="I7" s="41"/>
      <c r="J7" s="42"/>
      <c r="K7" s="42"/>
      <c r="L7" s="42"/>
    </row>
    <row r="8" spans="1:12" ht="30" customHeight="1">
      <c r="B8" s="11" t="s">
        <v>9</v>
      </c>
      <c r="C8" s="40"/>
      <c r="D8" s="40"/>
      <c r="E8" s="40"/>
      <c r="F8" s="40"/>
      <c r="G8" s="40"/>
      <c r="H8" s="40"/>
      <c r="I8" s="41"/>
      <c r="J8" s="42"/>
      <c r="K8" s="42"/>
      <c r="L8" s="42"/>
    </row>
    <row r="9" spans="1:12" ht="30" customHeight="1">
      <c r="B9" s="11" t="s">
        <v>1</v>
      </c>
      <c r="C9" s="40"/>
      <c r="D9" s="40"/>
      <c r="E9" s="40"/>
      <c r="F9" s="40"/>
      <c r="G9" s="40"/>
      <c r="H9" s="40"/>
      <c r="I9" s="41"/>
      <c r="J9" s="42"/>
      <c r="K9" s="42"/>
      <c r="L9" s="42"/>
    </row>
    <row r="10" spans="1:12" ht="10" customHeight="1">
      <c r="B10" s="1"/>
      <c r="C10" s="1"/>
      <c r="D10" s="1"/>
      <c r="E10" s="1"/>
      <c r="F10" s="1"/>
      <c r="G10" s="1"/>
      <c r="H10" s="1"/>
      <c r="I10" s="1"/>
      <c r="J10" s="1"/>
      <c r="K10" s="1"/>
    </row>
    <row r="11" spans="1:12" ht="30" customHeight="1">
      <c r="B11" s="30" t="s">
        <v>22</v>
      </c>
      <c r="C11" s="37"/>
      <c r="D11" s="37"/>
      <c r="E11" s="37"/>
      <c r="F11" s="37"/>
      <c r="G11" s="37"/>
      <c r="H11" s="37"/>
      <c r="I11" s="38"/>
      <c r="J11" s="39"/>
      <c r="K11" s="39"/>
      <c r="L11" s="39"/>
    </row>
    <row r="12" spans="1:12" ht="30" customHeight="1">
      <c r="B12" s="11" t="s">
        <v>2</v>
      </c>
      <c r="C12" s="40"/>
      <c r="D12" s="40"/>
      <c r="E12" s="40"/>
      <c r="F12" s="40"/>
      <c r="G12" s="40"/>
      <c r="H12" s="40"/>
      <c r="I12" s="41"/>
      <c r="J12" s="42"/>
      <c r="K12" s="42"/>
      <c r="L12" s="42"/>
    </row>
    <row r="13" spans="1:12" ht="30" customHeight="1">
      <c r="B13" s="11" t="s">
        <v>11</v>
      </c>
      <c r="C13" s="40"/>
      <c r="D13" s="40"/>
      <c r="E13" s="40"/>
      <c r="F13" s="40"/>
      <c r="G13" s="40"/>
      <c r="H13" s="40"/>
      <c r="I13" s="41"/>
      <c r="J13" s="42"/>
      <c r="K13" s="42"/>
      <c r="L13" s="42"/>
    </row>
    <row r="14" spans="1:12" ht="30" customHeight="1">
      <c r="B14" s="11" t="s">
        <v>3</v>
      </c>
      <c r="C14" s="43" t="s">
        <v>49</v>
      </c>
      <c r="D14" s="43"/>
      <c r="E14" s="43"/>
      <c r="F14" s="43"/>
      <c r="G14" s="43"/>
      <c r="H14" s="43"/>
      <c r="I14" s="44"/>
      <c r="J14" s="45"/>
      <c r="K14" s="45"/>
      <c r="L14" s="45"/>
    </row>
    <row r="15" spans="1:12" ht="30" customHeight="1">
      <c r="B15" s="11" t="s">
        <v>48</v>
      </c>
      <c r="C15" s="17" t="s">
        <v>27</v>
      </c>
      <c r="D15" s="18">
        <v>8</v>
      </c>
      <c r="E15" s="10" t="s">
        <v>41</v>
      </c>
      <c r="F15" s="18">
        <v>0</v>
      </c>
      <c r="G15" s="10" t="s">
        <v>42</v>
      </c>
      <c r="H15" s="17" t="s">
        <v>26</v>
      </c>
      <c r="I15" s="18">
        <v>18</v>
      </c>
      <c r="J15" s="10" t="s">
        <v>41</v>
      </c>
      <c r="K15" s="19">
        <f>F15</f>
        <v>0</v>
      </c>
      <c r="L15" s="10" t="s">
        <v>42</v>
      </c>
    </row>
    <row r="16" spans="1:12" ht="30" customHeight="1">
      <c r="B16" s="11" t="s">
        <v>25</v>
      </c>
      <c r="C16" s="40"/>
      <c r="D16" s="40"/>
      <c r="E16" s="40"/>
      <c r="F16" s="40"/>
      <c r="G16" s="40"/>
      <c r="H16" s="40"/>
      <c r="I16" s="42"/>
      <c r="J16" s="42"/>
      <c r="K16" s="42"/>
      <c r="L16" s="42"/>
    </row>
    <row r="17" spans="1:12" ht="30" customHeight="1">
      <c r="B17" s="11" t="s">
        <v>8</v>
      </c>
      <c r="C17" s="40"/>
      <c r="D17" s="40"/>
      <c r="E17" s="40"/>
      <c r="F17" s="40"/>
      <c r="G17" s="40"/>
      <c r="H17" s="40"/>
      <c r="I17" s="42"/>
      <c r="J17" s="42"/>
      <c r="K17" s="42"/>
      <c r="L17" s="42"/>
    </row>
    <row r="18" spans="1:12" ht="10" customHeight="1">
      <c r="B18" s="1"/>
      <c r="C18" s="1"/>
      <c r="D18" s="1"/>
      <c r="E18" s="1"/>
      <c r="F18" s="1"/>
      <c r="G18" s="1"/>
      <c r="H18" s="1"/>
      <c r="I18" s="1"/>
      <c r="J18" s="1"/>
      <c r="K18" s="1"/>
    </row>
    <row r="19" spans="1:12" ht="30" customHeight="1">
      <c r="B19" s="20" t="s">
        <v>36</v>
      </c>
      <c r="C19" s="33" t="s">
        <v>37</v>
      </c>
      <c r="D19" s="34"/>
      <c r="E19" s="35"/>
      <c r="F19" s="35"/>
      <c r="G19" s="36"/>
      <c r="H19" s="30" t="s">
        <v>23</v>
      </c>
      <c r="I19" s="31"/>
      <c r="J19" s="32"/>
      <c r="K19" s="32"/>
      <c r="L19" s="32"/>
    </row>
    <row r="20" spans="1:12" ht="30" customHeight="1">
      <c r="B20" s="11" t="s">
        <v>35</v>
      </c>
      <c r="C20" s="23"/>
      <c r="D20" s="49"/>
      <c r="E20" s="50"/>
      <c r="F20" s="50"/>
      <c r="G20" s="50"/>
      <c r="H20" s="25">
        <v>40000</v>
      </c>
      <c r="I20" s="25"/>
      <c r="J20" s="26"/>
      <c r="K20" s="26"/>
      <c r="L20" s="27"/>
    </row>
    <row r="21" spans="1:12" ht="30" customHeight="1">
      <c r="B21" s="11" t="s">
        <v>12</v>
      </c>
      <c r="C21" s="55">
        <v>0</v>
      </c>
      <c r="D21" s="53"/>
      <c r="E21" s="54"/>
      <c r="F21" s="23" t="s">
        <v>6</v>
      </c>
      <c r="G21" s="24"/>
      <c r="H21" s="28">
        <f>SUM(C21*200)</f>
        <v>0</v>
      </c>
      <c r="I21" s="29"/>
      <c r="J21" s="29"/>
      <c r="K21" s="29"/>
      <c r="L21" s="29"/>
    </row>
    <row r="22" spans="1:12" ht="30" customHeight="1">
      <c r="B22" s="11" t="s">
        <v>24</v>
      </c>
      <c r="C22" s="56">
        <f>Sheet1!D4</f>
        <v>0</v>
      </c>
      <c r="D22" s="57"/>
      <c r="E22" s="58"/>
      <c r="F22" s="23" t="s">
        <v>4</v>
      </c>
      <c r="G22" s="24"/>
      <c r="H22" s="28">
        <f>SUM(C22*5000)</f>
        <v>0</v>
      </c>
      <c r="I22" s="29"/>
      <c r="J22" s="29"/>
      <c r="K22" s="29"/>
      <c r="L22" s="29"/>
    </row>
    <row r="23" spans="1:12" ht="30" customHeight="1">
      <c r="B23" s="11" t="s">
        <v>34</v>
      </c>
      <c r="C23" s="56">
        <f>Sheet1!D15</f>
        <v>0</v>
      </c>
      <c r="D23" s="57"/>
      <c r="E23" s="58"/>
      <c r="F23" s="23" t="s">
        <v>5</v>
      </c>
      <c r="G23" s="24"/>
      <c r="H23" s="28">
        <f>SUM(C23*3000)</f>
        <v>0</v>
      </c>
      <c r="I23" s="29"/>
      <c r="J23" s="29"/>
      <c r="K23" s="29"/>
      <c r="L23" s="29"/>
    </row>
    <row r="24" spans="1:12" ht="30" customHeight="1">
      <c r="B24" s="12" t="s">
        <v>47</v>
      </c>
      <c r="C24" s="51" t="s">
        <v>19</v>
      </c>
      <c r="D24" s="52"/>
      <c r="E24" s="53"/>
      <c r="F24" s="53"/>
      <c r="G24" s="54"/>
      <c r="H24" s="28">
        <f>VLOOKUP(C24,Sheet2!B2:C8,2,FALSE)</f>
        <v>0</v>
      </c>
      <c r="I24" s="29"/>
      <c r="J24" s="29"/>
      <c r="K24" s="29"/>
      <c r="L24" s="29"/>
    </row>
    <row r="25" spans="1:12" ht="30" customHeight="1">
      <c r="B25" s="13" t="s">
        <v>7</v>
      </c>
      <c r="C25" s="46">
        <f>SUM(H20:I24)</f>
        <v>40000</v>
      </c>
      <c r="D25" s="47"/>
      <c r="E25" s="47"/>
      <c r="F25" s="47"/>
      <c r="G25" s="47"/>
      <c r="H25" s="47"/>
      <c r="I25" s="48"/>
      <c r="J25" s="48"/>
      <c r="K25" s="48"/>
      <c r="L25" s="48"/>
    </row>
    <row r="26" spans="1:12" ht="5" customHeight="1">
      <c r="B26" s="66"/>
      <c r="C26" s="66"/>
      <c r="D26" s="66"/>
      <c r="E26" s="66"/>
      <c r="F26" s="66"/>
      <c r="G26" s="66"/>
      <c r="H26" s="66"/>
      <c r="I26" s="5"/>
      <c r="J26" s="5"/>
      <c r="K26" s="5"/>
    </row>
    <row r="27" spans="1:12" ht="20" customHeight="1">
      <c r="B27" s="4" t="s">
        <v>51</v>
      </c>
      <c r="C27" s="21"/>
      <c r="D27" s="1"/>
      <c r="E27" s="1"/>
      <c r="F27" s="1"/>
      <c r="G27" s="1"/>
      <c r="H27" s="1"/>
      <c r="I27" s="1"/>
      <c r="J27" s="1"/>
      <c r="K27" s="1"/>
    </row>
    <row r="28" spans="1:12" ht="160" customHeight="1">
      <c r="B28" s="67" t="s">
        <v>54</v>
      </c>
      <c r="C28" s="68"/>
      <c r="D28" s="68"/>
      <c r="E28" s="68"/>
      <c r="F28" s="68"/>
      <c r="G28" s="68"/>
      <c r="H28" s="68"/>
      <c r="I28" s="68"/>
      <c r="J28" s="68"/>
      <c r="K28" s="68"/>
      <c r="L28" s="68"/>
    </row>
    <row r="29" spans="1:12">
      <c r="B29" s="69" t="s">
        <v>52</v>
      </c>
      <c r="C29" s="69"/>
      <c r="D29" s="69"/>
      <c r="E29" s="69"/>
      <c r="F29" s="69"/>
      <c r="G29" s="69"/>
      <c r="H29" s="69"/>
      <c r="I29" s="69"/>
      <c r="J29" s="70"/>
      <c r="K29" s="70"/>
      <c r="L29" s="70"/>
    </row>
    <row r="30" spans="1:12">
      <c r="B30" s="71"/>
      <c r="C30" s="72"/>
      <c r="D30" s="72"/>
      <c r="E30" s="72"/>
      <c r="F30" s="72"/>
      <c r="G30" s="72"/>
      <c r="H30" s="72"/>
      <c r="I30" s="31"/>
      <c r="J30" s="32"/>
      <c r="K30" s="32"/>
      <c r="L30" s="32"/>
    </row>
    <row r="31" spans="1:12">
      <c r="C31" s="1"/>
      <c r="D31" s="1"/>
      <c r="E31" s="1"/>
      <c r="F31" s="1"/>
      <c r="G31" s="1"/>
      <c r="H31" s="1"/>
      <c r="I31" s="1"/>
      <c r="J31" s="1"/>
      <c r="K31" s="1"/>
      <c r="L31" s="1"/>
    </row>
    <row r="32" spans="1:12" ht="93" customHeight="1">
      <c r="A32" s="32"/>
      <c r="B32" s="32"/>
      <c r="C32" s="32"/>
      <c r="D32" s="32"/>
      <c r="E32" s="32"/>
      <c r="F32" s="32"/>
      <c r="G32" s="32"/>
      <c r="H32" s="32"/>
      <c r="I32" s="32"/>
      <c r="J32" s="32"/>
      <c r="K32" s="32"/>
      <c r="L32" s="32"/>
    </row>
  </sheetData>
  <sheetProtection algorithmName="SHA-512" hashValue="i0VMqaA7mLkRwKMFcup6SHGWdWmH8SHNkWiZiDiz+lum14J99GuZvnM4CEa0yWoVMjsOgOFy14MGbfUajjVO3A==" saltValue="4lonlSbMqlcP4SVB/P+BoQ==" spinCount="100000" sheet="1" objects="1" scenarios="1"/>
  <mergeCells count="34">
    <mergeCell ref="A32:L32"/>
    <mergeCell ref="B26:H26"/>
    <mergeCell ref="B28:L28"/>
    <mergeCell ref="B29:L29"/>
    <mergeCell ref="B30:L30"/>
    <mergeCell ref="A1:L1"/>
    <mergeCell ref="H24:L24"/>
    <mergeCell ref="C25:L25"/>
    <mergeCell ref="C20:G20"/>
    <mergeCell ref="C24:G24"/>
    <mergeCell ref="C21:E21"/>
    <mergeCell ref="C22:E22"/>
    <mergeCell ref="C23:E23"/>
    <mergeCell ref="B6:L6"/>
    <mergeCell ref="C7:L7"/>
    <mergeCell ref="C8:L8"/>
    <mergeCell ref="D2:L2"/>
    <mergeCell ref="B4:L4"/>
    <mergeCell ref="F23:G23"/>
    <mergeCell ref="H23:L23"/>
    <mergeCell ref="C9:L9"/>
    <mergeCell ref="H19:L19"/>
    <mergeCell ref="C19:G19"/>
    <mergeCell ref="B11:L11"/>
    <mergeCell ref="C12:L12"/>
    <mergeCell ref="C13:L13"/>
    <mergeCell ref="C14:L14"/>
    <mergeCell ref="C16:L16"/>
    <mergeCell ref="C17:L17"/>
    <mergeCell ref="F22:G22"/>
    <mergeCell ref="F21:G21"/>
    <mergeCell ref="H20:L20"/>
    <mergeCell ref="H21:L21"/>
    <mergeCell ref="H22:L22"/>
  </mergeCells>
  <phoneticPr fontId="1"/>
  <dataValidations count="1">
    <dataValidation type="list" allowBlank="1" showInputMessage="1" showErrorMessage="1" sqref="C24:D24" xr:uid="{38DBD14F-400E-C947-80DC-E8AFE6A86390}">
      <formula1>移動距離</formula1>
    </dataValidation>
  </dataValidations>
  <hyperlinks>
    <hyperlink ref="B29:L29" r:id="rId1" display="ご記入後ファイル添付の上メールをお願いいたします。折り返しご連絡いたします。getty@mojaiian-cafe.com" xr:uid="{2DAD9CA2-E1F3-E740-BD77-3A848AE1FCA4}"/>
  </hyperlinks>
  <pageMargins left="0.7" right="0.7" top="0.75" bottom="0.75" header="0.3" footer="0.3"/>
  <pageSetup paperSize="9" scale="64" orientation="portrait" horizontalDpi="0" verticalDpi="0"/>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4DA3B24F-15FA-F643-B875-B1FE14FB0501}">
          <x14:formula1>
            <xm:f>Sheet1!$A$11:$A$42</xm:f>
          </x14:formula1>
          <xm:sqref>I15</xm:sqref>
        </x14:dataValidation>
        <x14:dataValidation type="list" allowBlank="1" showInputMessage="1" showErrorMessage="1" xr:uid="{CA12290D-CD66-1040-ACF9-EDA504BF7D7C}">
          <x14:formula1>
            <xm:f>Sheet1!$B$11:$B$14</xm:f>
          </x14:formula1>
          <xm:sqref>F15</xm:sqref>
        </x14:dataValidation>
        <x14:dataValidation type="list" allowBlank="1" showInputMessage="1" showErrorMessage="1" xr:uid="{CB412569-9566-2A4D-A349-98C7DCB13644}">
          <x14:formula1>
            <xm:f>Sheet1!$A$10:$A$33</xm:f>
          </x14:formula1>
          <xm:sqref>D15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C4B5B-846E-3C40-BF45-E04A51B3F343}">
  <dimension ref="B2:C8"/>
  <sheetViews>
    <sheetView workbookViewId="0">
      <selection activeCell="B13" sqref="B13:C14"/>
    </sheetView>
  </sheetViews>
  <sheetFormatPr baseColWidth="10" defaultRowHeight="20"/>
  <cols>
    <col min="2" max="2" width="17.85546875" customWidth="1"/>
  </cols>
  <sheetData>
    <row r="2" spans="2:3">
      <c r="B2" s="1" t="s">
        <v>20</v>
      </c>
      <c r="C2" s="1" t="s">
        <v>21</v>
      </c>
    </row>
    <row r="3" spans="2:3">
      <c r="B3" s="1" t="s">
        <v>13</v>
      </c>
      <c r="C3" s="3">
        <v>0</v>
      </c>
    </row>
    <row r="4" spans="2:3">
      <c r="B4" s="1" t="s">
        <v>14</v>
      </c>
      <c r="C4" s="3">
        <v>10000</v>
      </c>
    </row>
    <row r="5" spans="2:3">
      <c r="B5" s="1" t="s">
        <v>15</v>
      </c>
      <c r="C5" s="3">
        <v>20000</v>
      </c>
    </row>
    <row r="6" spans="2:3">
      <c r="B6" s="1" t="s">
        <v>16</v>
      </c>
      <c r="C6" s="3">
        <v>30000</v>
      </c>
    </row>
    <row r="7" spans="2:3">
      <c r="B7" s="1" t="s">
        <v>17</v>
      </c>
      <c r="C7" s="3">
        <v>40000</v>
      </c>
    </row>
    <row r="8" spans="2:3">
      <c r="B8" s="1" t="s">
        <v>18</v>
      </c>
      <c r="C8" s="3">
        <v>50000</v>
      </c>
    </row>
  </sheetData>
  <sheetProtection algorithmName="SHA-512" hashValue="PNVaZSNRxzo939c5xGtbrZGGYhL9JFRntRSp0Rr9mC5PEjh9RXxjQraS3RIrNHnxFR+9a6IgpYgA7e6tEe8vEw==" saltValue="grYQz2jrN5MRdhtM0tOAEA==" spinCount="100000" sheet="1" objects="1" scenarios="1"/>
  <phoneticPr fontId="1"/>
  <pageMargins left="0.7" right="0.7" top="0.75" bottom="0.75" header="0.3" footer="0.3"/>
  <pageSetup paperSize="9" orientation="portrait" horizontalDpi="0"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052C9-1201-7246-A43E-7BAE6ABA22EB}">
  <dimension ref="A1:D43"/>
  <sheetViews>
    <sheetView workbookViewId="0">
      <selection activeCell="A12" sqref="A12"/>
    </sheetView>
  </sheetViews>
  <sheetFormatPr baseColWidth="10" defaultRowHeight="20"/>
  <cols>
    <col min="2" max="2" width="17.140625" customWidth="1"/>
    <col min="3" max="3" width="27.28515625" customWidth="1"/>
  </cols>
  <sheetData>
    <row r="1" spans="1:4">
      <c r="A1" t="s">
        <v>30</v>
      </c>
      <c r="B1" s="6">
        <f>発注書!I15-発注書!D15</f>
        <v>10</v>
      </c>
      <c r="D1">
        <f>発注書!I15-発注書!D15</f>
        <v>10</v>
      </c>
    </row>
    <row r="2" spans="1:4">
      <c r="A2" s="8" t="s">
        <v>31</v>
      </c>
      <c r="B2" s="9">
        <f>CEILING(B1,"1:00")</f>
        <v>10</v>
      </c>
    </row>
    <row r="3" spans="1:4">
      <c r="A3" t="s">
        <v>32</v>
      </c>
      <c r="B3" s="7">
        <f>B1-"10:00"</f>
        <v>9.5833333333333339</v>
      </c>
      <c r="D3">
        <f>D1-10</f>
        <v>0</v>
      </c>
    </row>
    <row r="4" spans="1:4">
      <c r="A4" t="s">
        <v>33</v>
      </c>
      <c r="B4" s="7">
        <f>IF(B3&gt;=0,B3,0)</f>
        <v>9.5833333333333339</v>
      </c>
      <c r="D4">
        <f>IF(D3&gt;=0,D3,0)</f>
        <v>0</v>
      </c>
    </row>
    <row r="5" spans="1:4">
      <c r="A5" t="s">
        <v>28</v>
      </c>
      <c r="B5" s="6">
        <f>"8:00"-MIN("8:00",発注書!D15)+MIN("32:00",発注書!I15)-MIN(MAX("22:00",発注書!D15),発注書!I15)</f>
        <v>-6.666666666666667</v>
      </c>
      <c r="C5" t="s">
        <v>39</v>
      </c>
      <c r="D5">
        <f>"8"-MIN("8",発注書!D15)+MIN("32",発注書!I15)-MIN(MAX("22",発注書!D15),発注書!I15)</f>
        <v>0</v>
      </c>
    </row>
    <row r="6" spans="1:4">
      <c r="A6" s="8" t="s">
        <v>29</v>
      </c>
      <c r="B6" s="9">
        <f>CEILING(B5,"1:00")</f>
        <v>-6.6666666666666661</v>
      </c>
      <c r="C6" t="s">
        <v>40</v>
      </c>
      <c r="D6">
        <f>IF(発注書!I15&gt;22,1,0)</f>
        <v>0</v>
      </c>
    </row>
    <row r="7" spans="1:4">
      <c r="D7">
        <f>D5+D6</f>
        <v>0</v>
      </c>
    </row>
    <row r="8" spans="1:4">
      <c r="C8" s="15" t="s">
        <v>38</v>
      </c>
      <c r="D8" s="15">
        <f>IF(AND(発注書!I15&gt;=22,発注書!K15&gt;=1),1,0)</f>
        <v>0</v>
      </c>
    </row>
    <row r="9" spans="1:4">
      <c r="D9">
        <f>D5+D8</f>
        <v>0</v>
      </c>
    </row>
    <row r="10" spans="1:4">
      <c r="A10">
        <v>0</v>
      </c>
    </row>
    <row r="11" spans="1:4">
      <c r="A11" s="14">
        <v>1</v>
      </c>
      <c r="B11">
        <v>0</v>
      </c>
      <c r="C11" s="15" t="s">
        <v>44</v>
      </c>
      <c r="D11" s="15">
        <f>IF(AND(発注書!D15&lt;8,発注書!I15&lt;8),発注書!I15-発注書!D15,0)</f>
        <v>0</v>
      </c>
    </row>
    <row r="12" spans="1:4">
      <c r="A12" s="14">
        <v>2</v>
      </c>
      <c r="B12">
        <v>15</v>
      </c>
      <c r="C12" s="15" t="s">
        <v>45</v>
      </c>
      <c r="D12" s="15">
        <f>IF(AND(発注書!D15&lt;8,発注書!I15&gt;=8),(8-発注書!D15),0)</f>
        <v>0</v>
      </c>
    </row>
    <row r="13" spans="1:4">
      <c r="A13" s="14">
        <v>3</v>
      </c>
      <c r="B13">
        <v>30</v>
      </c>
      <c r="C13" s="15" t="s">
        <v>46</v>
      </c>
      <c r="D13" s="15"/>
    </row>
    <row r="14" spans="1:4">
      <c r="A14" s="14">
        <v>4</v>
      </c>
      <c r="B14">
        <v>45</v>
      </c>
      <c r="C14" s="15" t="s">
        <v>43</v>
      </c>
      <c r="D14" s="15">
        <f>IF(発注書!I15&gt;22,(発注書!I15-22),0)</f>
        <v>0</v>
      </c>
    </row>
    <row r="15" spans="1:4">
      <c r="A15" s="14">
        <v>5</v>
      </c>
      <c r="C15" s="16"/>
      <c r="D15" s="16">
        <f>SUM(D11:D14)+D8</f>
        <v>0</v>
      </c>
    </row>
    <row r="16" spans="1:4">
      <c r="A16" s="14">
        <v>6</v>
      </c>
    </row>
    <row r="17" spans="1:1">
      <c r="A17" s="14">
        <v>7</v>
      </c>
    </row>
    <row r="18" spans="1:1">
      <c r="A18" s="14">
        <v>8</v>
      </c>
    </row>
    <row r="19" spans="1:1">
      <c r="A19" s="14">
        <v>9</v>
      </c>
    </row>
    <row r="20" spans="1:1">
      <c r="A20" s="14">
        <v>10</v>
      </c>
    </row>
    <row r="21" spans="1:1">
      <c r="A21" s="14">
        <v>11</v>
      </c>
    </row>
    <row r="22" spans="1:1">
      <c r="A22" s="14">
        <v>12</v>
      </c>
    </row>
    <row r="23" spans="1:1">
      <c r="A23" s="14">
        <v>13</v>
      </c>
    </row>
    <row r="24" spans="1:1">
      <c r="A24" s="14">
        <v>14</v>
      </c>
    </row>
    <row r="25" spans="1:1">
      <c r="A25" s="14">
        <v>15</v>
      </c>
    </row>
    <row r="26" spans="1:1">
      <c r="A26" s="14">
        <v>16</v>
      </c>
    </row>
    <row r="27" spans="1:1">
      <c r="A27" s="14">
        <v>17</v>
      </c>
    </row>
    <row r="28" spans="1:1">
      <c r="A28" s="14">
        <v>18</v>
      </c>
    </row>
    <row r="29" spans="1:1">
      <c r="A29" s="14">
        <v>19</v>
      </c>
    </row>
    <row r="30" spans="1:1">
      <c r="A30" s="14">
        <v>20</v>
      </c>
    </row>
    <row r="31" spans="1:1">
      <c r="A31" s="14">
        <v>21</v>
      </c>
    </row>
    <row r="32" spans="1:1">
      <c r="A32" s="14">
        <v>22</v>
      </c>
    </row>
    <row r="33" spans="1:1">
      <c r="A33" s="14">
        <v>23</v>
      </c>
    </row>
    <row r="34" spans="1:1">
      <c r="A34" s="14">
        <v>24</v>
      </c>
    </row>
    <row r="35" spans="1:1">
      <c r="A35" s="14">
        <v>25</v>
      </c>
    </row>
    <row r="36" spans="1:1">
      <c r="A36" s="14">
        <v>26</v>
      </c>
    </row>
    <row r="37" spans="1:1">
      <c r="A37" s="14">
        <v>27</v>
      </c>
    </row>
    <row r="38" spans="1:1">
      <c r="A38" s="14">
        <v>28</v>
      </c>
    </row>
    <row r="39" spans="1:1">
      <c r="A39" s="14">
        <v>29</v>
      </c>
    </row>
    <row r="40" spans="1:1">
      <c r="A40" s="14">
        <v>30</v>
      </c>
    </row>
    <row r="41" spans="1:1">
      <c r="A41" s="14">
        <v>31</v>
      </c>
    </row>
    <row r="42" spans="1:1">
      <c r="A42" s="14">
        <v>32</v>
      </c>
    </row>
    <row r="43" spans="1:1">
      <c r="A43" s="14"/>
    </row>
  </sheetData>
  <sheetProtection algorithmName="SHA-512" hashValue="PJXWI+TaF/KpqLaXpmfrZNOKTWhUIxDmq/Ockbkys431rAk1C2XfXcIl1AyW+DmorpbI7/24211aWOBvJor8tw==" saltValue="CdHcV0ZPfoj5YgfLIQ6Lxw==" spinCount="100000" sheet="1" objects="1" scenarios="1"/>
  <phoneticPr fontId="1"/>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発注書</vt:lpstr>
      <vt:lpstr>Sheet2</vt:lpstr>
      <vt:lpstr>Sheet1</vt:lpstr>
      <vt:lpstr>発注書!Print_Area</vt:lpstr>
      <vt:lpstr>移動距離</vt:lpstr>
      <vt:lpstr>遠方出張料金</vt:lpstr>
      <vt:lpstr>遠方出張料金表</vt:lpstr>
      <vt:lpstr>距離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佳太 土屋</dc:creator>
  <cp:lastModifiedBy>佳太 土屋</cp:lastModifiedBy>
  <cp:lastPrinted>2023-12-08T12:38:24Z</cp:lastPrinted>
  <dcterms:created xsi:type="dcterms:W3CDTF">2023-12-02T11:21:33Z</dcterms:created>
  <dcterms:modified xsi:type="dcterms:W3CDTF">2024-01-31T09:26:39Z</dcterms:modified>
</cp:coreProperties>
</file>